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tchups fritt" sheetId="1" r:id="rId4"/>
    <sheet state="visible" name="Trädet" sheetId="2" r:id="rId5"/>
  </sheets>
  <definedNames/>
  <calcPr/>
</workbook>
</file>

<file path=xl/sharedStrings.xml><?xml version="1.0" encoding="utf-8"?>
<sst xmlns="http://schemas.openxmlformats.org/spreadsheetml/2006/main" count="104" uniqueCount="24">
  <si>
    <t>Det räcker att ändra i de gula rutorna</t>
  </si>
  <si>
    <t>Hemmalag</t>
  </si>
  <si>
    <t>Bortalag</t>
  </si>
  <si>
    <t>Dubbelmöte</t>
  </si>
  <si>
    <t>Man City</t>
  </si>
  <si>
    <t>Arsenal</t>
  </si>
  <si>
    <t>Bayern</t>
  </si>
  <si>
    <t>Enkelmöte</t>
  </si>
  <si>
    <t>PSG</t>
  </si>
  <si>
    <t>Barcelona</t>
  </si>
  <si>
    <t>Atletico</t>
  </si>
  <si>
    <t>Dortmund</t>
  </si>
  <si>
    <t>Real Madrid</t>
  </si>
  <si>
    <t>Semifinal</t>
  </si>
  <si>
    <t>Sannolikhet till semi</t>
  </si>
  <si>
    <t>Vinna semin</t>
  </si>
  <si>
    <t>Sannolikhet</t>
  </si>
  <si>
    <t>Komma till final</t>
  </si>
  <si>
    <t>Sannolkhet</t>
  </si>
  <si>
    <t>Vinna finalen</t>
  </si>
  <si>
    <t xml:space="preserve">Uträknade odds </t>
  </si>
  <si>
    <t>Semi</t>
  </si>
  <si>
    <t>Final</t>
  </si>
  <si>
    <t>Vinna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</si>
</sst>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i/>
      <color theme="1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color rgb="FF000000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FC5E8"/>
        <bgColor rgb="FF9FC5E8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</fills>
  <borders count="1">
    <border/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Fill="1" applyFont="1"/>
    <xf borderId="0" fillId="2" fontId="3" numFmtId="0" xfId="0" applyAlignment="1" applyFont="1">
      <alignment readingOrder="0"/>
    </xf>
    <xf borderId="0" fillId="2" fontId="3" numFmtId="0" xfId="0" applyFont="1"/>
    <xf borderId="0" fillId="0" fontId="2" numFmtId="0" xfId="0" applyAlignment="1" applyFont="1">
      <alignment readingOrder="0"/>
    </xf>
    <xf borderId="0" fillId="3" fontId="4" numFmtId="0" xfId="0" applyAlignment="1" applyFill="1" applyFont="1">
      <alignment readingOrder="0"/>
    </xf>
    <xf borderId="0" fillId="4" fontId="2" numFmtId="10" xfId="0" applyAlignment="1" applyFill="1" applyFont="1" applyNumberFormat="1">
      <alignment readingOrder="0"/>
    </xf>
    <xf borderId="0" fillId="2" fontId="2" numFmtId="10" xfId="0" applyAlignment="1" applyFont="1" applyNumberFormat="1">
      <alignment readingOrder="0"/>
    </xf>
    <xf borderId="0" fillId="5" fontId="2" numFmtId="2" xfId="0" applyAlignment="1" applyFill="1" applyFont="1" applyNumberFormat="1">
      <alignment readingOrder="0"/>
    </xf>
    <xf borderId="0" fillId="5" fontId="2" numFmtId="2" xfId="0" applyFont="1" applyNumberFormat="1"/>
    <xf borderId="0" fillId="3" fontId="2" numFmtId="0" xfId="0" applyAlignment="1" applyFont="1">
      <alignment readingOrder="0"/>
    </xf>
    <xf borderId="0" fillId="3" fontId="2" numFmtId="0" xfId="0" applyFont="1"/>
    <xf borderId="0" fillId="4" fontId="2" numFmtId="10" xfId="0" applyFont="1" applyNumberFormat="1"/>
    <xf borderId="0" fillId="5" fontId="2" numFmtId="0" xfId="0" applyFont="1"/>
    <xf borderId="0" fillId="0" fontId="3" numFmtId="0" xfId="0" applyAlignment="1" applyFont="1">
      <alignment readingOrder="0"/>
    </xf>
    <xf borderId="0" fillId="0" fontId="2" numFmtId="2" xfId="0" applyAlignment="1" applyFont="1" applyNumberFormat="1">
      <alignment readingOrder="0"/>
    </xf>
    <xf borderId="0" fillId="5" fontId="4" numFmtId="0" xfId="0" applyAlignment="1" applyFont="1">
      <alignment readingOrder="0"/>
    </xf>
    <xf borderId="0" fillId="4" fontId="2" numFmtId="2" xfId="0" applyAlignment="1" applyFont="1" applyNumberFormat="1">
      <alignment readingOrder="0"/>
    </xf>
    <xf borderId="0" fillId="0" fontId="2" numFmtId="10" xfId="0" applyFont="1" applyNumberFormat="1"/>
    <xf borderId="0" fillId="0" fontId="2" numFmtId="2" xfId="0" applyFont="1" applyNumberFormat="1"/>
    <xf borderId="0" fillId="0" fontId="2" numFmtId="9" xfId="0" applyFont="1" applyNumberFormat="1"/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38"/>
    <col customWidth="1" min="4" max="4" width="16.5"/>
    <col customWidth="1" min="5" max="5" width="15.63"/>
  </cols>
  <sheetData>
    <row r="1">
      <c r="B1" s="1" t="s">
        <v>0</v>
      </c>
      <c r="C1" s="2"/>
      <c r="D1" s="2"/>
      <c r="E1" s="2"/>
      <c r="F1" s="2"/>
      <c r="G1" s="2"/>
      <c r="H1" s="2"/>
      <c r="I1" s="2"/>
    </row>
    <row r="2">
      <c r="B2" s="2"/>
      <c r="C2" s="3" t="s">
        <v>1</v>
      </c>
      <c r="D2" s="3" t="s">
        <v>2</v>
      </c>
      <c r="F2" s="4"/>
      <c r="G2" s="3"/>
      <c r="H2" s="3"/>
      <c r="I2" s="3"/>
    </row>
    <row r="3">
      <c r="A3" s="5" t="s">
        <v>3</v>
      </c>
      <c r="B3" s="6" t="s">
        <v>4</v>
      </c>
      <c r="C3" s="7">
        <v>0.64</v>
      </c>
      <c r="D3" s="8">
        <f t="shared" ref="D3:D8" si="1">1-C3</f>
        <v>0.36</v>
      </c>
      <c r="E3" s="9" t="s">
        <v>5</v>
      </c>
      <c r="F3" s="2"/>
      <c r="G3" s="2"/>
      <c r="H3" s="2"/>
      <c r="I3" s="2"/>
    </row>
    <row r="4">
      <c r="A4" s="5" t="s">
        <v>3</v>
      </c>
      <c r="B4" s="6" t="s">
        <v>4</v>
      </c>
      <c r="C4" s="7">
        <v>0.7</v>
      </c>
      <c r="D4" s="8">
        <f t="shared" si="1"/>
        <v>0.3</v>
      </c>
      <c r="E4" s="9" t="s">
        <v>6</v>
      </c>
      <c r="F4" s="2"/>
      <c r="G4" s="2"/>
      <c r="H4" s="2"/>
      <c r="I4" s="2"/>
    </row>
    <row r="5">
      <c r="A5" s="5" t="s">
        <v>7</v>
      </c>
      <c r="B5" s="6" t="s">
        <v>4</v>
      </c>
      <c r="C5" s="7">
        <v>0.7</v>
      </c>
      <c r="D5" s="8">
        <f t="shared" si="1"/>
        <v>0.3</v>
      </c>
      <c r="E5" s="9" t="s">
        <v>8</v>
      </c>
      <c r="F5" s="2"/>
      <c r="G5" s="2"/>
      <c r="H5" s="2"/>
      <c r="I5" s="2"/>
    </row>
    <row r="6">
      <c r="A6" s="5" t="s">
        <v>7</v>
      </c>
      <c r="B6" s="6" t="s">
        <v>4</v>
      </c>
      <c r="C6" s="7">
        <v>0.72</v>
      </c>
      <c r="D6" s="8">
        <f t="shared" si="1"/>
        <v>0.28</v>
      </c>
      <c r="E6" s="9" t="s">
        <v>9</v>
      </c>
      <c r="F6" s="2"/>
      <c r="G6" s="2"/>
      <c r="H6" s="2"/>
      <c r="I6" s="2"/>
    </row>
    <row r="7">
      <c r="A7" s="5" t="s">
        <v>7</v>
      </c>
      <c r="B7" s="6" t="s">
        <v>4</v>
      </c>
      <c r="C7" s="7">
        <v>0.74</v>
      </c>
      <c r="D7" s="8">
        <f t="shared" si="1"/>
        <v>0.26</v>
      </c>
      <c r="E7" s="9" t="s">
        <v>10</v>
      </c>
      <c r="F7" s="2"/>
      <c r="G7" s="2"/>
      <c r="H7" s="2"/>
      <c r="I7" s="2"/>
    </row>
    <row r="8">
      <c r="A8" s="5" t="s">
        <v>7</v>
      </c>
      <c r="B8" s="6" t="s">
        <v>4</v>
      </c>
      <c r="C8" s="7">
        <v>0.8</v>
      </c>
      <c r="D8" s="8">
        <f t="shared" si="1"/>
        <v>0.2</v>
      </c>
      <c r="E8" s="9" t="s">
        <v>11</v>
      </c>
      <c r="F8" s="2"/>
      <c r="G8" s="2"/>
      <c r="H8" s="2"/>
      <c r="I8" s="2"/>
    </row>
    <row r="9">
      <c r="B9" s="6"/>
      <c r="C9" s="7"/>
      <c r="D9" s="8"/>
      <c r="E9" s="10"/>
      <c r="F9" s="2"/>
      <c r="G9" s="2"/>
      <c r="H9" s="2"/>
      <c r="I9" s="2"/>
    </row>
    <row r="10">
      <c r="A10" s="5" t="s">
        <v>3</v>
      </c>
      <c r="B10" s="11" t="s">
        <v>12</v>
      </c>
      <c r="C10" s="7">
        <v>0.48</v>
      </c>
      <c r="D10" s="8">
        <f t="shared" ref="D10:D15" si="2">1-C10</f>
        <v>0.52</v>
      </c>
      <c r="E10" s="9" t="s">
        <v>5</v>
      </c>
      <c r="F10" s="2"/>
      <c r="G10" s="2"/>
      <c r="H10" s="2"/>
      <c r="I10" s="2"/>
    </row>
    <row r="11">
      <c r="A11" s="5" t="s">
        <v>3</v>
      </c>
      <c r="B11" s="11" t="s">
        <v>12</v>
      </c>
      <c r="C11" s="7">
        <v>0.55</v>
      </c>
      <c r="D11" s="8">
        <f t="shared" si="2"/>
        <v>0.45</v>
      </c>
      <c r="E11" s="9" t="s">
        <v>6</v>
      </c>
      <c r="F11" s="2"/>
      <c r="G11" s="2"/>
      <c r="H11" s="2"/>
      <c r="I11" s="2"/>
    </row>
    <row r="12">
      <c r="A12" s="5" t="s">
        <v>7</v>
      </c>
      <c r="B12" s="11" t="s">
        <v>12</v>
      </c>
      <c r="C12" s="7">
        <v>0.57</v>
      </c>
      <c r="D12" s="8">
        <f t="shared" si="2"/>
        <v>0.43</v>
      </c>
      <c r="E12" s="9" t="s">
        <v>8</v>
      </c>
      <c r="F12" s="2"/>
      <c r="G12" s="2"/>
      <c r="H12" s="2"/>
      <c r="I12" s="2"/>
    </row>
    <row r="13">
      <c r="A13" s="5" t="s">
        <v>7</v>
      </c>
      <c r="B13" s="11" t="s">
        <v>12</v>
      </c>
      <c r="C13" s="7">
        <v>0.58</v>
      </c>
      <c r="D13" s="8">
        <f t="shared" si="2"/>
        <v>0.42</v>
      </c>
      <c r="E13" s="9" t="s">
        <v>9</v>
      </c>
    </row>
    <row r="14">
      <c r="A14" s="5" t="s">
        <v>7</v>
      </c>
      <c r="B14" s="11" t="s">
        <v>12</v>
      </c>
      <c r="C14" s="7">
        <v>0.62</v>
      </c>
      <c r="D14" s="8">
        <f t="shared" si="2"/>
        <v>0.38</v>
      </c>
      <c r="E14" s="9" t="s">
        <v>10</v>
      </c>
    </row>
    <row r="15">
      <c r="A15" s="5" t="s">
        <v>7</v>
      </c>
      <c r="B15" s="11" t="s">
        <v>12</v>
      </c>
      <c r="C15" s="7">
        <v>0.68</v>
      </c>
      <c r="D15" s="8">
        <f t="shared" si="2"/>
        <v>0.32</v>
      </c>
      <c r="E15" s="9" t="s">
        <v>11</v>
      </c>
    </row>
    <row r="16">
      <c r="B16" s="12"/>
      <c r="C16" s="13"/>
      <c r="D16" s="8"/>
      <c r="E16" s="14"/>
    </row>
    <row r="17">
      <c r="A17" s="5" t="s">
        <v>7</v>
      </c>
      <c r="B17" s="11" t="s">
        <v>5</v>
      </c>
      <c r="C17" s="7">
        <v>0.63</v>
      </c>
      <c r="D17" s="8">
        <f t="shared" ref="D17:D20" si="3">1-C17</f>
        <v>0.37</v>
      </c>
      <c r="E17" s="9" t="s">
        <v>8</v>
      </c>
    </row>
    <row r="18">
      <c r="A18" s="5" t="s">
        <v>7</v>
      </c>
      <c r="B18" s="11" t="s">
        <v>5</v>
      </c>
      <c r="C18" s="7">
        <v>0.65</v>
      </c>
      <c r="D18" s="8">
        <f t="shared" si="3"/>
        <v>0.35</v>
      </c>
      <c r="E18" s="9" t="s">
        <v>9</v>
      </c>
    </row>
    <row r="19">
      <c r="A19" s="5" t="s">
        <v>7</v>
      </c>
      <c r="B19" s="11" t="s">
        <v>5</v>
      </c>
      <c r="C19" s="7">
        <v>0.68</v>
      </c>
      <c r="D19" s="8">
        <f t="shared" si="3"/>
        <v>0.32</v>
      </c>
      <c r="E19" s="9" t="s">
        <v>10</v>
      </c>
    </row>
    <row r="20">
      <c r="A20" s="5" t="s">
        <v>7</v>
      </c>
      <c r="B20" s="11" t="s">
        <v>5</v>
      </c>
      <c r="C20" s="7">
        <v>0.75</v>
      </c>
      <c r="D20" s="8">
        <f t="shared" si="3"/>
        <v>0.25</v>
      </c>
      <c r="E20" s="9" t="s">
        <v>11</v>
      </c>
    </row>
    <row r="21">
      <c r="B21" s="12"/>
      <c r="C21" s="13"/>
      <c r="D21" s="8"/>
      <c r="E21" s="14"/>
    </row>
    <row r="22">
      <c r="A22" s="5" t="s">
        <v>7</v>
      </c>
      <c r="B22" s="11" t="s">
        <v>6</v>
      </c>
      <c r="C22" s="7">
        <v>0.57</v>
      </c>
      <c r="D22" s="8">
        <f t="shared" ref="D22:D25" si="4">1-C22</f>
        <v>0.43</v>
      </c>
      <c r="E22" s="9" t="s">
        <v>8</v>
      </c>
    </row>
    <row r="23">
      <c r="A23" s="5" t="s">
        <v>7</v>
      </c>
      <c r="B23" s="11" t="s">
        <v>6</v>
      </c>
      <c r="C23" s="7">
        <v>0.58</v>
      </c>
      <c r="D23" s="8">
        <f t="shared" si="4"/>
        <v>0.42</v>
      </c>
      <c r="E23" s="9" t="s">
        <v>9</v>
      </c>
    </row>
    <row r="24">
      <c r="A24" s="5" t="s">
        <v>7</v>
      </c>
      <c r="B24" s="11" t="s">
        <v>6</v>
      </c>
      <c r="C24" s="7">
        <v>0.62</v>
      </c>
      <c r="D24" s="8">
        <f t="shared" si="4"/>
        <v>0.38</v>
      </c>
      <c r="E24" s="9" t="s">
        <v>10</v>
      </c>
    </row>
    <row r="25">
      <c r="A25" s="5" t="s">
        <v>7</v>
      </c>
      <c r="B25" s="11" t="s">
        <v>6</v>
      </c>
      <c r="C25" s="7">
        <v>0.68</v>
      </c>
      <c r="D25" s="8">
        <f t="shared" si="4"/>
        <v>0.32</v>
      </c>
      <c r="E25" s="9" t="s">
        <v>11</v>
      </c>
    </row>
    <row r="26">
      <c r="B26" s="12"/>
      <c r="C26" s="13"/>
      <c r="D26" s="8"/>
      <c r="E26" s="14"/>
    </row>
    <row r="27">
      <c r="A27" s="5" t="s">
        <v>3</v>
      </c>
      <c r="B27" s="11" t="s">
        <v>8</v>
      </c>
      <c r="C27" s="7">
        <v>0.6</v>
      </c>
      <c r="D27" s="8">
        <f t="shared" ref="D27:D28" si="5">1-C27</f>
        <v>0.4</v>
      </c>
      <c r="E27" s="9" t="s">
        <v>10</v>
      </c>
    </row>
    <row r="28">
      <c r="A28" s="5" t="s">
        <v>3</v>
      </c>
      <c r="B28" s="11" t="s">
        <v>8</v>
      </c>
      <c r="C28" s="7">
        <v>0.68</v>
      </c>
      <c r="D28" s="8">
        <f t="shared" si="5"/>
        <v>0.32</v>
      </c>
      <c r="E28" s="9" t="s">
        <v>11</v>
      </c>
    </row>
    <row r="29">
      <c r="B29" s="12"/>
      <c r="C29" s="13"/>
      <c r="D29" s="8"/>
      <c r="E29" s="14"/>
    </row>
    <row r="30">
      <c r="A30" s="5" t="s">
        <v>3</v>
      </c>
      <c r="B30" s="11" t="s">
        <v>9</v>
      </c>
      <c r="C30" s="7">
        <v>0.59</v>
      </c>
      <c r="D30" s="8">
        <f t="shared" ref="D30:D31" si="6">1-C30</f>
        <v>0.41</v>
      </c>
      <c r="E30" s="9" t="s">
        <v>10</v>
      </c>
    </row>
    <row r="31">
      <c r="A31" s="5" t="s">
        <v>3</v>
      </c>
      <c r="B31" s="11" t="s">
        <v>9</v>
      </c>
      <c r="C31" s="7">
        <v>0.66</v>
      </c>
      <c r="D31" s="8">
        <f t="shared" si="6"/>
        <v>0.34</v>
      </c>
      <c r="E31" s="9" t="s">
        <v>11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0.25"/>
    <col customWidth="1" min="4" max="5" width="17.13"/>
    <col customWidth="1" min="6" max="8" width="13.38"/>
  </cols>
  <sheetData>
    <row r="1">
      <c r="C1" s="1" t="s">
        <v>0</v>
      </c>
      <c r="G1" s="15"/>
    </row>
    <row r="3">
      <c r="C3" s="15" t="s">
        <v>13</v>
      </c>
      <c r="D3" s="15" t="s">
        <v>14</v>
      </c>
      <c r="E3" s="15" t="s">
        <v>15</v>
      </c>
      <c r="F3" s="16" t="s">
        <v>16</v>
      </c>
      <c r="G3" s="15" t="s">
        <v>17</v>
      </c>
      <c r="H3" s="5" t="s">
        <v>18</v>
      </c>
      <c r="I3" s="15" t="s">
        <v>19</v>
      </c>
      <c r="J3" s="5" t="s">
        <v>16</v>
      </c>
    </row>
    <row r="4">
      <c r="B4" s="17" t="s">
        <v>4</v>
      </c>
      <c r="C4" s="18">
        <v>1.53</v>
      </c>
      <c r="D4" s="19">
        <f t="shared" ref="D4:D11" si="1">1/C4</f>
        <v>0.6535947712</v>
      </c>
      <c r="E4" s="20">
        <f t="shared" ref="E4:E11" si="2">1/F4</f>
        <v>1.507352941</v>
      </c>
      <c r="F4" s="19">
        <f>D6*'Matchups fritt'!C3+D7*'Matchups fritt'!C4</f>
        <v>0.6634146341</v>
      </c>
      <c r="G4" s="20">
        <f t="shared" ref="G4:G11" si="3">1/H4</f>
        <v>2.30625</v>
      </c>
      <c r="H4" s="21">
        <f t="shared" ref="H4:H11" si="4">D4*F4</f>
        <v>0.433604336</v>
      </c>
      <c r="I4" s="20">
        <f t="shared" ref="I4:I11" si="5">1/J4</f>
        <v>1.373268418</v>
      </c>
      <c r="J4" s="19">
        <f>H8*'Matchups fritt'!C5+'Matchups fritt'!C6*H9+H10*'Matchups fritt'!C7+'Matchups fritt'!C8*H11</f>
        <v>0.7281897599</v>
      </c>
    </row>
    <row r="5">
      <c r="B5" s="17" t="s">
        <v>12</v>
      </c>
      <c r="C5" s="20">
        <f>1/(1-1/C4)</f>
        <v>2.886792453</v>
      </c>
      <c r="D5" s="19">
        <f t="shared" si="1"/>
        <v>0.3464052288</v>
      </c>
      <c r="E5" s="20">
        <f t="shared" si="2"/>
        <v>1.971153846</v>
      </c>
      <c r="F5" s="19">
        <f>D6*'Matchups fritt'!C10+D7*'Matchups fritt'!C11</f>
        <v>0.5073170732</v>
      </c>
      <c r="G5" s="20">
        <f t="shared" si="3"/>
        <v>5.690312046</v>
      </c>
      <c r="H5" s="21">
        <f t="shared" si="4"/>
        <v>0.1757372868</v>
      </c>
      <c r="I5" s="20">
        <f t="shared" si="5"/>
        <v>1.66912211</v>
      </c>
      <c r="J5" s="19">
        <f>H8*'Matchups fritt'!C12+'Matchups fritt'!C13*H9+H10*'Matchups fritt'!C14+'Matchups fritt'!C15*H11</f>
        <v>0.5991173409</v>
      </c>
    </row>
    <row r="6">
      <c r="B6" s="17" t="s">
        <v>5</v>
      </c>
      <c r="C6" s="18">
        <v>1.64</v>
      </c>
      <c r="D6" s="19">
        <f t="shared" si="1"/>
        <v>0.6097560976</v>
      </c>
      <c r="E6" s="20">
        <f t="shared" si="2"/>
        <v>2.407174323</v>
      </c>
      <c r="F6" s="19">
        <f>D4*'Matchups fritt'!D3+D5*'Matchups fritt'!D10</f>
        <v>0.4154248366</v>
      </c>
      <c r="G6" s="20">
        <f t="shared" si="3"/>
        <v>3.94776589</v>
      </c>
      <c r="H6" s="21">
        <f t="shared" si="4"/>
        <v>0.2533078272</v>
      </c>
      <c r="I6" s="20">
        <f t="shared" si="5"/>
        <v>1.507847031</v>
      </c>
      <c r="J6" s="19">
        <f>H8*'Matchups fritt'!C17+'Matchups fritt'!C18*H9+H10*'Matchups fritt'!C19+'Matchups fritt'!C20*H11</f>
        <v>0.6631972469</v>
      </c>
    </row>
    <row r="7">
      <c r="B7" s="17" t="s">
        <v>6</v>
      </c>
      <c r="C7" s="20">
        <f>1/(1-1/C6)</f>
        <v>2.5625</v>
      </c>
      <c r="D7" s="19">
        <f t="shared" si="1"/>
        <v>0.3902439024</v>
      </c>
      <c r="E7" s="20">
        <f t="shared" si="2"/>
        <v>2.841225627</v>
      </c>
      <c r="F7" s="19">
        <f>D4*'Matchups fritt'!D4+D5*'Matchups fritt'!D11</f>
        <v>0.3519607843</v>
      </c>
      <c r="G7" s="20">
        <f t="shared" si="3"/>
        <v>7.280640669</v>
      </c>
      <c r="H7" s="21">
        <f t="shared" si="4"/>
        <v>0.13735055</v>
      </c>
      <c r="I7" s="20">
        <f t="shared" si="5"/>
        <v>1.66912211</v>
      </c>
      <c r="J7" s="19">
        <f>H8*'Matchups fritt'!C22+'Matchups fritt'!C23*H9+H10*'Matchups fritt'!C24+'Matchups fritt'!C25*H11</f>
        <v>0.5991173409</v>
      </c>
    </row>
    <row r="8">
      <c r="B8" s="17" t="s">
        <v>8</v>
      </c>
      <c r="C8" s="18">
        <v>1.85</v>
      </c>
      <c r="D8" s="19">
        <f t="shared" si="1"/>
        <v>0.5405405405</v>
      </c>
      <c r="E8" s="20">
        <f t="shared" si="2"/>
        <v>1.586519511</v>
      </c>
      <c r="F8" s="19">
        <f>D10*'Matchups fritt'!C27+D11*'Matchups fritt'!C28</f>
        <v>0.630310559</v>
      </c>
      <c r="G8" s="20">
        <f t="shared" si="3"/>
        <v>2.935061096</v>
      </c>
      <c r="H8" s="21">
        <f t="shared" si="4"/>
        <v>0.3407084103</v>
      </c>
      <c r="I8" s="20">
        <f t="shared" si="5"/>
        <v>2.789921946</v>
      </c>
      <c r="J8" s="19">
        <f>H4*'Matchups fritt'!D5+'Matchups fritt'!D12*H5+H6*'Matchups fritt'!D17+'Matchups fritt'!D22*H7</f>
        <v>0.3584329667</v>
      </c>
    </row>
    <row r="9">
      <c r="B9" s="17" t="s">
        <v>9</v>
      </c>
      <c r="C9" s="20">
        <f>1/(1-1/C8)</f>
        <v>2.176470588</v>
      </c>
      <c r="D9" s="19">
        <f t="shared" si="1"/>
        <v>0.4594594595</v>
      </c>
      <c r="E9" s="20">
        <f t="shared" si="2"/>
        <v>1.622002821</v>
      </c>
      <c r="F9" s="19">
        <f>D10*'Matchups fritt'!C30+D11*'Matchups fritt'!C31</f>
        <v>0.6165217391</v>
      </c>
      <c r="G9" s="20">
        <f t="shared" si="3"/>
        <v>3.530241434</v>
      </c>
      <c r="H9" s="21">
        <f t="shared" si="4"/>
        <v>0.283266745</v>
      </c>
      <c r="I9" s="20">
        <f t="shared" si="5"/>
        <v>2.927710337</v>
      </c>
      <c r="J9" s="19">
        <f>H4*'Matchups fritt'!D6+'Matchups fritt'!D13*H5+H6*'Matchups fritt'!D18+'Matchups fritt'!D23*H7</f>
        <v>0.3415638451</v>
      </c>
    </row>
    <row r="10">
      <c r="B10" s="17" t="s">
        <v>10</v>
      </c>
      <c r="C10" s="18">
        <v>1.61</v>
      </c>
      <c r="D10" s="19">
        <f t="shared" si="1"/>
        <v>0.6211180124</v>
      </c>
      <c r="E10" s="20">
        <f t="shared" si="2"/>
        <v>2.471609886</v>
      </c>
      <c r="F10" s="19">
        <f>D8*'Matchups fritt'!D27+D9*'Matchups fritt'!D30</f>
        <v>0.4045945946</v>
      </c>
      <c r="G10" s="20">
        <f t="shared" si="3"/>
        <v>3.979291917</v>
      </c>
      <c r="H10" s="21">
        <f t="shared" si="4"/>
        <v>0.2513009904</v>
      </c>
      <c r="I10" s="20">
        <f t="shared" si="5"/>
        <v>3.197247706</v>
      </c>
      <c r="J10" s="19">
        <f>H4*'Matchups fritt'!D7+'Matchups fritt'!D14*H5+H6*'Matchups fritt'!D19+'Matchups fritt'!D24*H7</f>
        <v>0.31276901</v>
      </c>
    </row>
    <row r="11">
      <c r="B11" s="17" t="s">
        <v>11</v>
      </c>
      <c r="C11" s="20">
        <f>1/(1-1/C10)</f>
        <v>2.639344262</v>
      </c>
      <c r="D11" s="19">
        <f t="shared" si="1"/>
        <v>0.3788819876</v>
      </c>
      <c r="E11" s="20">
        <f t="shared" si="2"/>
        <v>3.037766831</v>
      </c>
      <c r="F11" s="19">
        <f>D8*'Matchups fritt'!D28+D9*'Matchups fritt'!D31</f>
        <v>0.3291891892</v>
      </c>
      <c r="G11" s="20">
        <f t="shared" si="3"/>
        <v>8.017712455</v>
      </c>
      <c r="H11" s="21">
        <f t="shared" si="4"/>
        <v>0.1247238543</v>
      </c>
      <c r="I11" s="20">
        <f t="shared" si="5"/>
        <v>3.996228651</v>
      </c>
      <c r="J11" s="19">
        <f>H4*'Matchups fritt'!D8+'Matchups fritt'!D15*H5+H6*'Matchups fritt'!D20+'Matchups fritt'!D25*H7</f>
        <v>0.2502359318</v>
      </c>
    </row>
    <row r="13">
      <c r="I13" s="20"/>
    </row>
    <row r="14">
      <c r="B14" s="15" t="s">
        <v>20</v>
      </c>
    </row>
    <row r="15">
      <c r="B15" s="22"/>
      <c r="C15" s="15" t="s">
        <v>21</v>
      </c>
      <c r="D15" s="15" t="s">
        <v>22</v>
      </c>
      <c r="E15" s="15" t="s">
        <v>23</v>
      </c>
    </row>
    <row r="16">
      <c r="B16" s="17" t="s">
        <v>4</v>
      </c>
      <c r="C16" s="16">
        <f t="shared" ref="C16:C23" si="6">C4</f>
        <v>1.53</v>
      </c>
      <c r="D16" s="20">
        <f t="shared" ref="D16:D23" si="7">G4</f>
        <v>2.30625</v>
      </c>
      <c r="E16" s="20">
        <f t="shared" ref="E16:E23" si="8">D16*I4</f>
        <v>3.16710029</v>
      </c>
    </row>
    <row r="17">
      <c r="B17" s="17" t="s">
        <v>12</v>
      </c>
      <c r="C17" s="16">
        <f t="shared" si="6"/>
        <v>2.886792453</v>
      </c>
      <c r="D17" s="20">
        <f t="shared" si="7"/>
        <v>5.690312046</v>
      </c>
      <c r="E17" s="20">
        <f t="shared" si="8"/>
        <v>9.497825647</v>
      </c>
    </row>
    <row r="18">
      <c r="B18" s="17" t="s">
        <v>5</v>
      </c>
      <c r="C18" s="16">
        <f t="shared" si="6"/>
        <v>1.64</v>
      </c>
      <c r="D18" s="20">
        <f t="shared" si="7"/>
        <v>3.94776589</v>
      </c>
      <c r="E18" s="20">
        <f t="shared" si="8"/>
        <v>5.952627078</v>
      </c>
    </row>
    <row r="19">
      <c r="B19" s="17" t="s">
        <v>6</v>
      </c>
      <c r="C19" s="16">
        <f t="shared" si="6"/>
        <v>2.5625</v>
      </c>
      <c r="D19" s="20">
        <f t="shared" si="7"/>
        <v>7.280640669</v>
      </c>
      <c r="E19" s="20">
        <f t="shared" si="8"/>
        <v>12.15227831</v>
      </c>
    </row>
    <row r="20">
      <c r="B20" s="17" t="s">
        <v>8</v>
      </c>
      <c r="C20" s="16">
        <f t="shared" si="6"/>
        <v>1.85</v>
      </c>
      <c r="D20" s="20">
        <f t="shared" si="7"/>
        <v>2.935061096</v>
      </c>
      <c r="E20" s="20">
        <f t="shared" si="8"/>
        <v>8.188591365</v>
      </c>
    </row>
    <row r="21">
      <c r="B21" s="17" t="s">
        <v>9</v>
      </c>
      <c r="C21" s="16">
        <f t="shared" si="6"/>
        <v>2.176470588</v>
      </c>
      <c r="D21" s="20">
        <f t="shared" si="7"/>
        <v>3.530241434</v>
      </c>
      <c r="E21" s="20">
        <f t="shared" si="8"/>
        <v>10.33552434</v>
      </c>
    </row>
    <row r="22">
      <c r="B22" s="17" t="s">
        <v>10</v>
      </c>
      <c r="C22" s="16">
        <f t="shared" si="6"/>
        <v>1.61</v>
      </c>
      <c r="D22" s="20">
        <f t="shared" si="7"/>
        <v>3.979291917</v>
      </c>
      <c r="E22" s="20">
        <f t="shared" si="8"/>
        <v>12.72278196</v>
      </c>
    </row>
    <row r="23">
      <c r="B23" s="17" t="s">
        <v>11</v>
      </c>
      <c r="C23" s="16">
        <f t="shared" si="6"/>
        <v>2.639344262</v>
      </c>
      <c r="D23" s="20">
        <f t="shared" si="7"/>
        <v>8.017712455</v>
      </c>
      <c r="E23" s="20">
        <f t="shared" si="8"/>
        <v>32.04061223</v>
      </c>
    </row>
  </sheetData>
  <drawing r:id="rId1"/>
</worksheet>
</file>